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je\Za Mareta\Free template\"/>
    </mc:Choice>
  </mc:AlternateContent>
  <xr:revisionPtr revIDLastSave="0" documentId="13_ncr:1_{777F51F2-DA06-4156-B6E3-10E69EDD825D}" xr6:coauthVersionLast="47" xr6:coauthVersionMax="47" xr10:uidLastSave="{00000000-0000-0000-0000-000000000000}"/>
  <bookViews>
    <workbookView xWindow="-57720" yWindow="-120" windowWidth="29040" windowHeight="15720" activeTab="2" xr2:uid="{00000000-000D-0000-FFFF-FFFF00000000}"/>
  </bookViews>
  <sheets>
    <sheet name="Instructions" sheetId="12" r:id="rId1"/>
    <sheet name="ITR" sheetId="13" r:id="rId2"/>
    <sheet name="Final report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9" l="1"/>
  <c r="B22" i="9"/>
  <c r="A6" i="13"/>
  <c r="B26" i="9"/>
  <c r="N4" i="13"/>
  <c r="N3" i="13"/>
  <c r="A8" i="13" l="1"/>
  <c r="A7" i="13"/>
  <c r="M42" i="9" l="1"/>
  <c r="M43" i="9" s="1"/>
  <c r="M39" i="9"/>
  <c r="M40" i="9" s="1"/>
  <c r="M38" i="9"/>
  <c r="M44" i="9" s="1"/>
  <c r="M46" i="9" s="1"/>
  <c r="L38" i="9"/>
  <c r="K38" i="9"/>
  <c r="K44" i="9" s="1"/>
  <c r="K46" i="9" s="1"/>
  <c r="J38" i="9"/>
  <c r="J44" i="9" s="1"/>
  <c r="J46" i="9" s="1"/>
  <c r="I38" i="9"/>
  <c r="J39" i="9"/>
  <c r="J40" i="9" s="1"/>
  <c r="K39" i="9"/>
  <c r="K40" i="9" s="1"/>
  <c r="L39" i="9"/>
  <c r="L40" i="9" s="1"/>
  <c r="J42" i="9"/>
  <c r="J43" i="9" s="1"/>
  <c r="K42" i="9"/>
  <c r="L42" i="9"/>
  <c r="L43" i="9" s="1"/>
  <c r="K43" i="9"/>
  <c r="L44" i="9"/>
  <c r="L46" i="9" s="1"/>
  <c r="K45" i="9" l="1"/>
  <c r="K47" i="9" s="1"/>
  <c r="J45" i="9"/>
  <c r="J47" i="9" s="1"/>
  <c r="L45" i="9"/>
  <c r="L47" i="9" s="1"/>
  <c r="M45" i="9"/>
  <c r="M47" i="9" s="1"/>
  <c r="I44" i="9"/>
  <c r="I46" i="9" s="1"/>
  <c r="I39" i="9"/>
  <c r="I40" i="9" s="1"/>
  <c r="I42" i="9"/>
  <c r="I43" i="9" s="1"/>
  <c r="H42" i="9"/>
  <c r="H43" i="9" s="1"/>
  <c r="H38" i="9"/>
  <c r="H44" i="9" s="1"/>
  <c r="H46" i="9" s="1"/>
  <c r="H39" i="9"/>
  <c r="H40" i="9" s="1"/>
  <c r="I45" i="9" l="1"/>
  <c r="I47" i="9" s="1"/>
  <c r="H45" i="9"/>
  <c r="H47" i="9" s="1"/>
  <c r="G38" i="9"/>
  <c r="G44" i="9" s="1"/>
  <c r="G46" i="9" s="1"/>
  <c r="G39" i="9"/>
  <c r="G40" i="9" s="1"/>
  <c r="G42" i="9"/>
  <c r="G43" i="9" s="1"/>
  <c r="G45" i="9" l="1"/>
  <c r="G47" i="9" s="1"/>
  <c r="F38" i="9" l="1"/>
  <c r="F44" i="9" s="1"/>
  <c r="F46" i="9" s="1"/>
  <c r="F39" i="9"/>
  <c r="F40" i="9" s="1"/>
  <c r="F42" i="9"/>
  <c r="F43" i="9" s="1"/>
  <c r="F45" i="9" l="1"/>
  <c r="F47" i="9" s="1"/>
  <c r="E42" i="9"/>
  <c r="E43" i="9" s="1"/>
  <c r="E38" i="9"/>
  <c r="E44" i="9" s="1"/>
  <c r="E46" i="9" s="1"/>
  <c r="E39" i="9"/>
  <c r="E40" i="9" s="1"/>
  <c r="E45" i="9" l="1"/>
  <c r="E47" i="9" s="1"/>
  <c r="D42" i="9"/>
  <c r="D43" i="9" s="1"/>
  <c r="D38" i="9"/>
  <c r="D44" i="9" s="1"/>
  <c r="D39" i="9"/>
  <c r="D40" i="9" s="1"/>
  <c r="D46" i="9" l="1"/>
  <c r="D45" i="9"/>
  <c r="D47" i="9" l="1"/>
  <c r="B28" i="9"/>
  <c r="B30" i="9" s="1"/>
  <c r="C22" i="9"/>
  <c r="C28" i="9" s="1"/>
  <c r="C30" i="9" s="1"/>
  <c r="D22" i="9"/>
  <c r="D28" i="9" s="1"/>
  <c r="D30" i="9" s="1"/>
  <c r="E22" i="9"/>
  <c r="E28" i="9" s="1"/>
  <c r="E30" i="9" s="1"/>
  <c r="F22" i="9"/>
  <c r="F28" i="9" s="1"/>
  <c r="F30" i="9" s="1"/>
  <c r="G22" i="9"/>
  <c r="G28" i="9" s="1"/>
  <c r="G30" i="9" s="1"/>
  <c r="H22" i="9"/>
  <c r="H28" i="9" s="1"/>
  <c r="H30" i="9" s="1"/>
  <c r="I22" i="9"/>
  <c r="I28" i="9" s="1"/>
  <c r="I30" i="9" s="1"/>
  <c r="J22" i="9"/>
  <c r="J28" i="9" s="1"/>
  <c r="J30" i="9" s="1"/>
  <c r="K22" i="9"/>
  <c r="K28" i="9" s="1"/>
  <c r="K30" i="9" s="1"/>
  <c r="L22" i="9"/>
  <c r="L28" i="9" s="1"/>
  <c r="L30" i="9" s="1"/>
  <c r="M22" i="9"/>
  <c r="M28" i="9" s="1"/>
  <c r="M30" i="9" s="1"/>
  <c r="B38" i="9"/>
  <c r="B44" i="9" s="1"/>
  <c r="B46" i="9" s="1"/>
  <c r="C38" i="9"/>
  <c r="C44" i="9" s="1"/>
  <c r="B24" i="9"/>
  <c r="C23" i="9"/>
  <c r="C24" i="9" s="1"/>
  <c r="D23" i="9"/>
  <c r="D24" i="9" s="1"/>
  <c r="E23" i="9"/>
  <c r="E24" i="9" s="1"/>
  <c r="F23" i="9"/>
  <c r="F24" i="9" s="1"/>
  <c r="G23" i="9"/>
  <c r="G24" i="9" s="1"/>
  <c r="H23" i="9"/>
  <c r="H24" i="9" s="1"/>
  <c r="I23" i="9"/>
  <c r="I24" i="9" s="1"/>
  <c r="J23" i="9"/>
  <c r="J24" i="9" s="1"/>
  <c r="K23" i="9"/>
  <c r="K24" i="9" s="1"/>
  <c r="L23" i="9"/>
  <c r="L24" i="9" s="1"/>
  <c r="M23" i="9"/>
  <c r="M24" i="9" s="1"/>
  <c r="B39" i="9"/>
  <c r="B40" i="9" s="1"/>
  <c r="C39" i="9"/>
  <c r="C40" i="9" s="1"/>
  <c r="B27" i="9"/>
  <c r="C26" i="9"/>
  <c r="C27" i="9" s="1"/>
  <c r="D26" i="9"/>
  <c r="D27" i="9" s="1"/>
  <c r="E26" i="9"/>
  <c r="E27" i="9" s="1"/>
  <c r="F26" i="9"/>
  <c r="F27" i="9" s="1"/>
  <c r="G26" i="9"/>
  <c r="G27" i="9" s="1"/>
  <c r="H26" i="9"/>
  <c r="H27" i="9" s="1"/>
  <c r="I26" i="9"/>
  <c r="I27" i="9" s="1"/>
  <c r="J26" i="9"/>
  <c r="J27" i="9" s="1"/>
  <c r="K26" i="9"/>
  <c r="K27" i="9" s="1"/>
  <c r="L26" i="9"/>
  <c r="L27" i="9" s="1"/>
  <c r="M26" i="9"/>
  <c r="M27" i="9" s="1"/>
  <c r="B42" i="9"/>
  <c r="B43" i="9" s="1"/>
  <c r="C42" i="9"/>
  <c r="C43" i="9" s="1"/>
  <c r="M10" i="9"/>
  <c r="M11" i="9" s="1"/>
  <c r="M7" i="9"/>
  <c r="M8" i="9" s="1"/>
  <c r="M6" i="9"/>
  <c r="M12" i="9" s="1"/>
  <c r="M14" i="9" s="1"/>
  <c r="L6" i="9"/>
  <c r="L12" i="9" s="1"/>
  <c r="L14" i="9" s="1"/>
  <c r="K6" i="9"/>
  <c r="K12" i="9" s="1"/>
  <c r="K14" i="9" s="1"/>
  <c r="J6" i="9"/>
  <c r="J12" i="9" s="1"/>
  <c r="J14" i="9" s="1"/>
  <c r="I6" i="9"/>
  <c r="I12" i="9" s="1"/>
  <c r="I14" i="9" s="1"/>
  <c r="H6" i="9"/>
  <c r="H12" i="9" s="1"/>
  <c r="H14" i="9" s="1"/>
  <c r="G6" i="9"/>
  <c r="G12" i="9" s="1"/>
  <c r="G14" i="9" s="1"/>
  <c r="F6" i="9"/>
  <c r="F12" i="9" s="1"/>
  <c r="F14" i="9" s="1"/>
  <c r="E6" i="9"/>
  <c r="E12" i="9" s="1"/>
  <c r="E14" i="9" s="1"/>
  <c r="D6" i="9"/>
  <c r="D12" i="9" s="1"/>
  <c r="D14" i="9" s="1"/>
  <c r="C6" i="9"/>
  <c r="C12" i="9" s="1"/>
  <c r="C14" i="9" s="1"/>
  <c r="B6" i="9"/>
  <c r="B12" i="9" s="1"/>
  <c r="B14" i="9" s="1"/>
  <c r="C46" i="9" l="1"/>
  <c r="G29" i="9"/>
  <c r="G31" i="9" s="1"/>
  <c r="J29" i="9"/>
  <c r="J31" i="9" s="1"/>
  <c r="H29" i="9"/>
  <c r="H31" i="9" s="1"/>
  <c r="C45" i="9"/>
  <c r="I29" i="9"/>
  <c r="I31" i="9" s="1"/>
  <c r="B45" i="9"/>
  <c r="B47" i="9" s="1"/>
  <c r="F29" i="9"/>
  <c r="F31" i="9" s="1"/>
  <c r="M29" i="9"/>
  <c r="M31" i="9" s="1"/>
  <c r="L29" i="9"/>
  <c r="L31" i="9" s="1"/>
  <c r="K29" i="9"/>
  <c r="K31" i="9" s="1"/>
  <c r="C29" i="9"/>
  <c r="C31" i="9" s="1"/>
  <c r="B29" i="9"/>
  <c r="B31" i="9" s="1"/>
  <c r="E29" i="9"/>
  <c r="E31" i="9" s="1"/>
  <c r="D29" i="9"/>
  <c r="D31" i="9" s="1"/>
  <c r="M13" i="9"/>
  <c r="M15" i="9" s="1"/>
  <c r="C47" i="9" l="1"/>
</calcChain>
</file>

<file path=xl/sharedStrings.xml><?xml version="1.0" encoding="utf-8"?>
<sst xmlns="http://schemas.openxmlformats.org/spreadsheetml/2006/main" count="116" uniqueCount="47">
  <si>
    <t>number of days</t>
  </si>
  <si>
    <t>cumulative stock (12 months)</t>
  </si>
  <si>
    <t>DOS</t>
  </si>
  <si>
    <t>DOS (rolling 12 months)</t>
  </si>
  <si>
    <t>Inventory turnover</t>
  </si>
  <si>
    <t>Inventory turnover (rolling 12 months)</t>
  </si>
  <si>
    <t>cost of material used</t>
  </si>
  <si>
    <t>Cumulative cost of material used (12 months)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</si>
  <si>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</si>
  <si>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</si>
  <si>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</si>
  <si>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</si>
  <si>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</si>
  <si>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</si>
  <si>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</si>
  <si>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</si>
  <si>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</si>
  <si>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Nov</t>
  </si>
  <si>
    <t>Dec</t>
  </si>
  <si>
    <t>Avg</t>
  </si>
  <si>
    <t>Okt</t>
  </si>
  <si>
    <t>Maj</t>
  </si>
  <si>
    <t>average daily cost of material used</t>
  </si>
  <si>
    <t>stock (value)</t>
  </si>
  <si>
    <t>Grand Total</t>
  </si>
  <si>
    <t>total monthly cost divided by number of days in month</t>
  </si>
  <si>
    <t>total of last 12 consecutive months</t>
  </si>
  <si>
    <t>total cost of 12 months divided by number of days in year</t>
  </si>
  <si>
    <t>total stock for period of 12 months</t>
  </si>
  <si>
    <t xml:space="preserve">Average stock ( for period of 12 months) </t>
  </si>
  <si>
    <t xml:space="preserve">Average daily cost of materials used ( for period of 12 months) </t>
  </si>
  <si>
    <t>total stock for period of 12 months divided by number of months</t>
  </si>
  <si>
    <t>days on stock - number of days that company keeps inventory/raw materials before it's being sold ( idex should be as lower as possible</t>
  </si>
  <si>
    <t>idex should be as higher as possible and representing number of material rotations per one year</t>
  </si>
  <si>
    <t>material 2XXX / 2024 / 2025</t>
  </si>
  <si>
    <t>Oct</t>
  </si>
  <si>
    <t>COGS</t>
  </si>
  <si>
    <t>Invenotry</t>
  </si>
  <si>
    <t xml:space="preserve">Average Inventory </t>
  </si>
  <si>
    <t xml:space="preserve">Days on hand </t>
  </si>
  <si>
    <t>Annual Inventory Turnover</t>
  </si>
  <si>
    <t>AVR Inv 2025 (jan-dec)</t>
  </si>
  <si>
    <t>DOH 2025 (jan-dec)</t>
  </si>
  <si>
    <t>ITR 2025 (jan-dec)</t>
  </si>
  <si>
    <t>material 2024</t>
  </si>
  <si>
    <t>material 2025</t>
  </si>
  <si>
    <t>material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</si>
</sst>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62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7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8"/>
      <name val="Arial CE"/>
      <charset val="238"/>
    </font>
    <font>
      <sz val="8"/>
      <color theme="1"/>
      <name val="Arial"/>
      <family val="2"/>
      <charset val="238"/>
    </font>
    <font>
      <b/>
      <sz val="8"/>
      <color indexed="62"/>
      <name val="Arial CE"/>
      <charset val="238"/>
    </font>
    <font>
      <b/>
      <sz val="8"/>
      <color indexed="10"/>
      <name val="Arial"/>
      <family val="2"/>
      <charset val="238"/>
    </font>
    <font>
      <b/>
      <sz val="12"/>
      <name val="Arial CE"/>
      <charset val="238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7" fillId="0" borderId="0"/>
    <xf numFmtId="0" fontId="8" fillId="0" borderId="0"/>
    <xf numFmtId="0" fontId="9" fillId="7" borderId="0">
      <alignment horizontal="left" vertical="center"/>
    </xf>
    <xf numFmtId="0" fontId="9" fillId="7" borderId="0">
      <alignment horizontal="left" vertical="center"/>
    </xf>
    <xf numFmtId="0" fontId="9" fillId="7" borderId="0">
      <alignment horizontal="left" vertical="center"/>
    </xf>
    <xf numFmtId="0" fontId="9" fillId="7" borderId="0">
      <alignment horizontal="right" vertical="center"/>
    </xf>
    <xf numFmtId="0" fontId="10" fillId="0" borderId="0">
      <alignment horizontal="left" vertical="top"/>
    </xf>
    <xf numFmtId="0" fontId="10" fillId="0" borderId="0">
      <alignment horizontal="right" vertical="top"/>
    </xf>
    <xf numFmtId="0" fontId="10" fillId="0" borderId="0">
      <alignment horizontal="right" vertical="top"/>
    </xf>
    <xf numFmtId="0" fontId="10" fillId="0" borderId="0">
      <alignment horizontal="center" vertical="top"/>
    </xf>
    <xf numFmtId="0" fontId="2" fillId="0" borderId="0"/>
    <xf numFmtId="0" fontId="9" fillId="0" borderId="0">
      <alignment horizontal="right" vertical="top"/>
    </xf>
    <xf numFmtId="0" fontId="9" fillId="0" borderId="0">
      <alignment horizontal="left" vertical="top"/>
    </xf>
    <xf numFmtId="0" fontId="16" fillId="0" borderId="0"/>
    <xf numFmtId="0" fontId="1" fillId="0" borderId="0"/>
    <xf numFmtId="0" fontId="2" fillId="0" borderId="0"/>
    <xf numFmtId="9" fontId="18" fillId="0" borderId="0" applyFont="0" applyFill="0" applyBorder="0" applyAlignment="0" applyProtection="0"/>
  </cellStyleXfs>
  <cellXfs count="62">
    <xf numFmtId="0" fontId="0" fillId="0" borderId="0" xfId="0"/>
    <xf numFmtId="3" fontId="4" fillId="0" borderId="1" xfId="0" applyNumberFormat="1" applyFont="1" applyBorder="1"/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3" fontId="4" fillId="0" borderId="10" xfId="0" applyNumberFormat="1" applyFont="1" applyBorder="1"/>
    <xf numFmtId="3" fontId="4" fillId="0" borderId="11" xfId="0" applyNumberFormat="1" applyFont="1" applyBorder="1"/>
    <xf numFmtId="0" fontId="3" fillId="0" borderId="16" xfId="0" applyFont="1" applyBorder="1" applyAlignment="1">
      <alignment horizontal="left"/>
    </xf>
    <xf numFmtId="3" fontId="4" fillId="0" borderId="17" xfId="0" applyNumberFormat="1" applyFont="1" applyBorder="1"/>
    <xf numFmtId="3" fontId="4" fillId="0" borderId="18" xfId="0" applyNumberFormat="1" applyFont="1" applyBorder="1"/>
    <xf numFmtId="3" fontId="4" fillId="0" borderId="19" xfId="0" applyNumberFormat="1" applyFont="1" applyBorder="1"/>
    <xf numFmtId="0" fontId="3" fillId="4" borderId="2" xfId="0" applyFont="1" applyFill="1" applyBorder="1" applyAlignment="1">
      <alignment horizontal="left"/>
    </xf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3" fontId="4" fillId="2" borderId="22" xfId="0" applyNumberFormat="1" applyFont="1" applyFill="1" applyBorder="1"/>
    <xf numFmtId="0" fontId="3" fillId="0" borderId="23" xfId="0" applyFont="1" applyBorder="1" applyAlignment="1">
      <alignment horizontal="left"/>
    </xf>
    <xf numFmtId="3" fontId="4" fillId="0" borderId="24" xfId="0" applyNumberFormat="1" applyFont="1" applyBorder="1"/>
    <xf numFmtId="3" fontId="4" fillId="0" borderId="25" xfId="0" applyNumberFormat="1" applyFont="1" applyBorder="1"/>
    <xf numFmtId="3" fontId="4" fillId="0" borderId="26" xfId="0" applyNumberFormat="1" applyFont="1" applyBorder="1"/>
    <xf numFmtId="0" fontId="0" fillId="6" borderId="0" xfId="0" applyFill="1"/>
    <xf numFmtId="0" fontId="11" fillId="3" borderId="15" xfId="0" applyFont="1" applyFill="1" applyBorder="1" applyAlignment="1">
      <alignment horizontal="center"/>
    </xf>
    <xf numFmtId="3" fontId="5" fillId="0" borderId="10" xfId="0" applyNumberFormat="1" applyFont="1" applyBorder="1"/>
    <xf numFmtId="3" fontId="5" fillId="0" borderId="1" xfId="0" applyNumberFormat="1" applyFont="1" applyBorder="1"/>
    <xf numFmtId="3" fontId="5" fillId="0" borderId="11" xfId="0" applyNumberFormat="1" applyFont="1" applyBorder="1"/>
    <xf numFmtId="3" fontId="6" fillId="0" borderId="10" xfId="0" applyNumberFormat="1" applyFont="1" applyBorder="1"/>
    <xf numFmtId="3" fontId="6" fillId="0" borderId="1" xfId="0" applyNumberFormat="1" applyFont="1" applyBorder="1"/>
    <xf numFmtId="3" fontId="6" fillId="0" borderId="11" xfId="0" applyNumberFormat="1" applyFont="1" applyBorder="1"/>
    <xf numFmtId="4" fontId="13" fillId="0" borderId="10" xfId="0" applyNumberFormat="1" applyFont="1" applyBorder="1"/>
    <xf numFmtId="4" fontId="13" fillId="0" borderId="1" xfId="0" applyNumberFormat="1" applyFont="1" applyBorder="1"/>
    <xf numFmtId="4" fontId="13" fillId="0" borderId="11" xfId="0" applyNumberFormat="1" applyFont="1" applyBorder="1"/>
    <xf numFmtId="2" fontId="14" fillId="0" borderId="12" xfId="0" applyNumberFormat="1" applyFont="1" applyBorder="1"/>
    <xf numFmtId="2" fontId="14" fillId="0" borderId="13" xfId="0" applyNumberFormat="1" applyFont="1" applyBorder="1"/>
    <xf numFmtId="2" fontId="14" fillId="0" borderId="14" xfId="0" applyNumberFormat="1" applyFont="1" applyBorder="1"/>
    <xf numFmtId="0" fontId="12" fillId="6" borderId="0" xfId="0" applyFont="1" applyFill="1"/>
    <xf numFmtId="3" fontId="4" fillId="0" borderId="3" xfId="0" applyNumberFormat="1" applyFont="1" applyBorder="1"/>
    <xf numFmtId="3" fontId="4" fillId="0" borderId="23" xfId="0" applyNumberFormat="1" applyFont="1" applyBorder="1"/>
    <xf numFmtId="3" fontId="4" fillId="0" borderId="16" xfId="0" applyNumberFormat="1" applyFont="1" applyBorder="1"/>
    <xf numFmtId="3" fontId="5" fillId="0" borderId="3" xfId="0" applyNumberFormat="1" applyFont="1" applyBorder="1"/>
    <xf numFmtId="3" fontId="6" fillId="0" borderId="3" xfId="0" applyNumberFormat="1" applyFont="1" applyBorder="1"/>
    <xf numFmtId="4" fontId="13" fillId="0" borderId="3" xfId="0" applyNumberFormat="1" applyFont="1" applyBorder="1"/>
    <xf numFmtId="2" fontId="14" fillId="0" borderId="4" xfId="0" applyNumberFormat="1" applyFont="1" applyBorder="1"/>
    <xf numFmtId="0" fontId="20" fillId="6" borderId="0" xfId="0" applyFont="1" applyFill="1"/>
    <xf numFmtId="3" fontId="19" fillId="6" borderId="1" xfId="0" applyNumberFormat="1" applyFont="1" applyFill="1" applyBorder="1"/>
    <xf numFmtId="4" fontId="20" fillId="6" borderId="1" xfId="0" applyNumberFormat="1" applyFont="1" applyFill="1" applyBorder="1"/>
    <xf numFmtId="3" fontId="20" fillId="6" borderId="1" xfId="0" applyNumberFormat="1" applyFont="1" applyFill="1" applyBorder="1"/>
    <xf numFmtId="9" fontId="21" fillId="6" borderId="0" xfId="17" applyFont="1" applyFill="1" applyAlignment="1">
      <alignment horizontal="center" vertical="center"/>
    </xf>
    <xf numFmtId="9" fontId="21" fillId="6" borderId="0" xfId="0" applyNumberFormat="1" applyFont="1" applyFill="1" applyAlignment="1">
      <alignment horizontal="center" vertical="center"/>
    </xf>
    <xf numFmtId="0" fontId="22" fillId="6" borderId="0" xfId="0" applyFont="1" applyFill="1"/>
    <xf numFmtId="0" fontId="23" fillId="6" borderId="29" xfId="0" applyFont="1" applyFill="1" applyBorder="1"/>
    <xf numFmtId="0" fontId="24" fillId="6" borderId="1" xfId="0" applyFont="1" applyFill="1" applyBorder="1"/>
    <xf numFmtId="0" fontId="24" fillId="5" borderId="1" xfId="0" applyFont="1" applyFill="1" applyBorder="1" applyAlignment="1">
      <alignment horizontal="right"/>
    </xf>
    <xf numFmtId="0" fontId="12" fillId="6" borderId="0" xfId="0" applyFont="1" applyFill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1" xr:uid="{00000000-0005-0000-0000-000001000000}"/>
    <cellStyle name="Normal 2 2" xfId="2" xr:uid="{00000000-0005-0000-0000-000002000000}"/>
    <cellStyle name="Normal 2 3" xfId="14" xr:uid="{24A17355-A20C-4FE5-9697-12287A1A2830}"/>
    <cellStyle name="Normal 2 4" xfId="16" xr:uid="{FACF7E93-A072-4FE1-8988-ED972BDA7021}"/>
    <cellStyle name="Normal 3" xfId="11" xr:uid="{E8D96719-0734-41CC-A2B9-3CC9189481A4}"/>
    <cellStyle name="Normal 4" xfId="15" xr:uid="{0CAE0592-E322-41FF-B416-926B58CCAE9B}"/>
    <cellStyle name="Percent" xfId="17" builtinId="5"/>
    <cellStyle name="S0" xfId="3" xr:uid="{D269E2C3-3772-461A-BA0C-8B73804CD663}"/>
    <cellStyle name="S1" xfId="4" xr:uid="{E3FD9CF0-48E2-42D0-8C15-129F2ADBD235}"/>
    <cellStyle name="S2" xfId="6" xr:uid="{3C62BED5-7198-4297-99B7-A623E3E1294A}"/>
    <cellStyle name="S3" xfId="5" xr:uid="{FF6EDC96-12CA-4CA9-B894-74033E51D5DE}"/>
    <cellStyle name="S4" xfId="7" xr:uid="{1CA36C22-40B7-4F71-8B8D-8092B48C93BD}"/>
    <cellStyle name="S5" xfId="8" xr:uid="{520B1E50-03D3-44C3-BC10-CA88B16C46DF}"/>
    <cellStyle name="S6" xfId="9" xr:uid="{978D5FF1-C291-4519-A08F-3900482C5697}"/>
    <cellStyle name="S7" xfId="10" xr:uid="{2E0AE334-FE91-4590-BF65-6690C2B71966}"/>
    <cellStyle name="S8" xfId="12" xr:uid="{CBCB7509-C592-451F-B8D6-9CDF9D86377D}"/>
    <cellStyle name="S9" xfId="13" xr:uid="{5A60E19A-144D-4E32-9883-B3AF1E7DF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1872-7A21-4F42-8A04-714DB3F33BD1}">
  <dimension ref="A1:B13"/>
  <sheetViews>
    <sheetView workbookViewId="0">
      <selection activeCell="B27" sqref="B27"/>
    </sheetView>
  </sheetViews>
  <sheetFormatPr defaultColWidth="8.75" defaultRowHeight="14.25" x14ac:dyDescent="0.2"/>
  <cols>
    <col min="1" max="1" width="45.375" style="20" bestFit="1" customWidth="1"/>
    <col min="2" max="2" width="85.375" style="20" bestFit="1" customWidth="1"/>
    <col min="3" max="16384" width="8.75" style="20"/>
  </cols>
  <sheetData>
    <row r="1" spans="1:2" ht="15" thickBot="1" x14ac:dyDescent="0.25">
      <c r="A1" s="21" t="s">
        <v>34</v>
      </c>
      <c r="B1" s="34"/>
    </row>
    <row r="2" spans="1:2" ht="15" thickBot="1" x14ac:dyDescent="0.25">
      <c r="A2" s="12" t="s">
        <v>6</v>
      </c>
      <c r="B2" s="34"/>
    </row>
    <row r="3" spans="1:2" x14ac:dyDescent="0.2">
      <c r="A3" s="8" t="s">
        <v>0</v>
      </c>
      <c r="B3" s="34"/>
    </row>
    <row r="4" spans="1:2" x14ac:dyDescent="0.2">
      <c r="A4" s="2" t="s">
        <v>22</v>
      </c>
      <c r="B4" s="34" t="s">
        <v>25</v>
      </c>
    </row>
    <row r="5" spans="1:2" x14ac:dyDescent="0.2">
      <c r="A5" s="2" t="s">
        <v>7</v>
      </c>
      <c r="B5" s="34" t="s">
        <v>26</v>
      </c>
    </row>
    <row r="6" spans="1:2" ht="15" thickBot="1" x14ac:dyDescent="0.25">
      <c r="A6" s="16" t="s">
        <v>30</v>
      </c>
      <c r="B6" s="34" t="s">
        <v>27</v>
      </c>
    </row>
    <row r="7" spans="1:2" ht="15" thickBot="1" x14ac:dyDescent="0.25">
      <c r="A7" s="12" t="s">
        <v>23</v>
      </c>
      <c r="B7" s="34"/>
    </row>
    <row r="8" spans="1:2" x14ac:dyDescent="0.2">
      <c r="A8" s="8" t="s">
        <v>1</v>
      </c>
      <c r="B8" s="34" t="s">
        <v>28</v>
      </c>
    </row>
    <row r="9" spans="1:2" x14ac:dyDescent="0.2">
      <c r="A9" s="2" t="s">
        <v>29</v>
      </c>
      <c r="B9" s="34" t="s">
        <v>31</v>
      </c>
    </row>
    <row r="10" spans="1:2" x14ac:dyDescent="0.2">
      <c r="A10" s="3" t="s">
        <v>2</v>
      </c>
      <c r="B10" s="34" t="s">
        <v>32</v>
      </c>
    </row>
    <row r="11" spans="1:2" x14ac:dyDescent="0.2">
      <c r="A11" s="4" t="s">
        <v>3</v>
      </c>
      <c r="B11" s="34"/>
    </row>
    <row r="12" spans="1:2" x14ac:dyDescent="0.2">
      <c r="A12" s="3" t="s">
        <v>4</v>
      </c>
      <c r="B12" s="34" t="s">
        <v>33</v>
      </c>
    </row>
    <row r="13" spans="1:2" ht="15" thickBot="1" x14ac:dyDescent="0.25">
      <c r="A13" s="5" t="s">
        <v>5</v>
      </c>
      <c r="B13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527A4-5DFE-4C5F-9CF3-A421C8A71853}">
  <dimension ref="A2:O10"/>
  <sheetViews>
    <sheetView workbookViewId="0">
      <selection activeCell="C11" sqref="C11"/>
    </sheetView>
  </sheetViews>
  <sheetFormatPr defaultColWidth="8.25" defaultRowHeight="14.25" x14ac:dyDescent="0.2"/>
  <cols>
    <col min="1" max="1" width="14" style="20" bestFit="1" customWidth="1"/>
    <col min="2" max="2" width="21.25" style="20" bestFit="1" customWidth="1"/>
    <col min="3" max="3" width="14.375" style="20" bestFit="1" customWidth="1"/>
    <col min="4" max="10" width="13.375" style="20" bestFit="1" customWidth="1"/>
    <col min="11" max="11" width="14.75" style="20" bestFit="1" customWidth="1"/>
    <col min="12" max="13" width="14.75" style="20" customWidth="1"/>
    <col min="14" max="14" width="18.5" style="20" bestFit="1" customWidth="1"/>
    <col min="15" max="15" width="27.625" style="20" bestFit="1" customWidth="1"/>
    <col min="16" max="16" width="31.75" style="20" bestFit="1" customWidth="1"/>
    <col min="17" max="17" width="24.875" style="20" bestFit="1" customWidth="1"/>
    <col min="18" max="18" width="15.875" style="20" bestFit="1" customWidth="1"/>
    <col min="19" max="16384" width="8.25" style="20"/>
  </cols>
  <sheetData>
    <row r="2" spans="1:15" ht="15" x14ac:dyDescent="0.25">
      <c r="B2" s="51" t="s">
        <v>8</v>
      </c>
      <c r="C2" s="51" t="s">
        <v>9</v>
      </c>
      <c r="D2" s="51" t="s">
        <v>10</v>
      </c>
      <c r="E2" s="51" t="s">
        <v>11</v>
      </c>
      <c r="F2" s="51" t="s">
        <v>21</v>
      </c>
      <c r="G2" s="51" t="s">
        <v>13</v>
      </c>
      <c r="H2" s="51" t="s">
        <v>14</v>
      </c>
      <c r="I2" s="51" t="s">
        <v>19</v>
      </c>
      <c r="J2" s="51" t="s">
        <v>16</v>
      </c>
      <c r="K2" s="51" t="s">
        <v>35</v>
      </c>
      <c r="L2" s="51" t="s">
        <v>17</v>
      </c>
      <c r="M2" s="51" t="s">
        <v>18</v>
      </c>
      <c r="N2" s="51" t="s">
        <v>24</v>
      </c>
      <c r="O2" s="42"/>
    </row>
    <row r="3" spans="1:15" ht="15" x14ac:dyDescent="0.25">
      <c r="A3" s="49" t="s">
        <v>36</v>
      </c>
      <c r="B3" s="43">
        <v>457749986.45000017</v>
      </c>
      <c r="C3" s="43">
        <v>392485916.80999953</v>
      </c>
      <c r="D3" s="43">
        <v>586518861.74000072</v>
      </c>
      <c r="E3" s="43">
        <v>498015301.00000018</v>
      </c>
      <c r="F3" s="43">
        <v>450363382.73000062</v>
      </c>
      <c r="G3" s="43">
        <v>404886401.74999982</v>
      </c>
      <c r="H3" s="43">
        <v>381895202.07000005</v>
      </c>
      <c r="I3" s="43">
        <v>273345234.50000024</v>
      </c>
      <c r="J3" s="43">
        <v>326925242.90321398</v>
      </c>
      <c r="K3" s="43">
        <v>303873622.24142897</v>
      </c>
      <c r="L3" s="43">
        <v>280822001.57964301</v>
      </c>
      <c r="M3" s="43">
        <v>257770380.91785699</v>
      </c>
      <c r="N3" s="43">
        <f>SUM(B3:M3)</f>
        <v>4614651534.6921453</v>
      </c>
    </row>
    <row r="4" spans="1:15" ht="15" x14ac:dyDescent="0.25">
      <c r="A4" s="49" t="s">
        <v>37</v>
      </c>
      <c r="B4" s="43">
        <v>1016423425.92</v>
      </c>
      <c r="C4" s="43">
        <v>1024289564.77</v>
      </c>
      <c r="D4" s="43">
        <v>1004680264.0800002</v>
      </c>
      <c r="E4" s="43">
        <v>963339998.16999984</v>
      </c>
      <c r="F4" s="43">
        <v>995123327.83999968</v>
      </c>
      <c r="G4" s="43">
        <v>1075101155.1600001</v>
      </c>
      <c r="H4" s="43">
        <v>1076852253.1999991</v>
      </c>
      <c r="I4" s="43">
        <v>1082766321.8899999</v>
      </c>
      <c r="J4" s="43">
        <v>1081800237.9957099</v>
      </c>
      <c r="K4" s="43">
        <v>1093350948.9105899</v>
      </c>
      <c r="L4" s="43">
        <v>1104901659.82548</v>
      </c>
      <c r="M4" s="43">
        <v>1116452370.74036</v>
      </c>
      <c r="N4" s="43">
        <f>SUM(B4:M4)</f>
        <v>12635081528.502138</v>
      </c>
    </row>
    <row r="6" spans="1:15" ht="15" x14ac:dyDescent="0.25">
      <c r="A6" s="44">
        <f>AVERAGE(B4:M4)</f>
        <v>1052923460.7085115</v>
      </c>
      <c r="B6" s="50" t="s">
        <v>41</v>
      </c>
      <c r="C6" s="48" t="s">
        <v>38</v>
      </c>
    </row>
    <row r="7" spans="1:15" ht="15" x14ac:dyDescent="0.25">
      <c r="A7" s="45">
        <f>A6/N3*365</f>
        <v>83.281925031473776</v>
      </c>
      <c r="B7" s="50" t="s">
        <v>42</v>
      </c>
      <c r="C7" s="48" t="s">
        <v>39</v>
      </c>
    </row>
    <row r="8" spans="1:15" ht="15" x14ac:dyDescent="0.25">
      <c r="A8" s="44">
        <f>N3/A6</f>
        <v>4.3827036882499986</v>
      </c>
      <c r="B8" s="50" t="s">
        <v>43</v>
      </c>
      <c r="C8" s="48" t="s">
        <v>40</v>
      </c>
    </row>
    <row r="10" spans="1:15" ht="15" x14ac:dyDescent="0.2">
      <c r="A10" s="46"/>
      <c r="B10" s="46"/>
      <c r="C10" s="46"/>
      <c r="D10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7"/>
  <sheetViews>
    <sheetView tabSelected="1" topLeftCell="A16" workbookViewId="0">
      <pane xSplit="1" topLeftCell="B1" activePane="topRight" state="frozen"/>
      <selection pane="topRight" activeCell="D49" sqref="D49"/>
    </sheetView>
  </sheetViews>
  <sheetFormatPr defaultColWidth="8.75" defaultRowHeight="11.25" outlineLevelRow="1" x14ac:dyDescent="0.2"/>
  <cols>
    <col min="1" max="1" width="45.375" style="34" bestFit="1" customWidth="1"/>
    <col min="2" max="13" width="9.5" style="34" customWidth="1"/>
    <col min="14" max="25" width="10.25" style="34" customWidth="1"/>
    <col min="26" max="30" width="10.25" style="34" bestFit="1" customWidth="1"/>
    <col min="31" max="37" width="10.25" style="34" customWidth="1"/>
    <col min="38" max="16384" width="8.75" style="34"/>
  </cols>
  <sheetData>
    <row r="1" spans="1:13" ht="13.9" hidden="1" customHeight="1" outlineLevel="1" x14ac:dyDescent="0.2">
      <c r="A1" s="52"/>
      <c r="B1" s="54">
        <v>2024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4.45" hidden="1" customHeight="1" outlineLevel="1" thickBot="1" x14ac:dyDescent="0.25">
      <c r="A2" s="53"/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9"/>
    </row>
    <row r="3" spans="1:13" ht="12" hidden="1" outlineLevel="1" thickBot="1" x14ac:dyDescent="0.25">
      <c r="A3" s="21" t="s">
        <v>44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21</v>
      </c>
      <c r="G3" s="21" t="s">
        <v>13</v>
      </c>
      <c r="H3" s="21" t="s">
        <v>14</v>
      </c>
      <c r="I3" s="21" t="s">
        <v>19</v>
      </c>
      <c r="J3" s="21" t="s">
        <v>16</v>
      </c>
      <c r="K3" s="21" t="s">
        <v>20</v>
      </c>
      <c r="L3" s="21" t="s">
        <v>17</v>
      </c>
      <c r="M3" s="21" t="s">
        <v>18</v>
      </c>
    </row>
    <row r="4" spans="1:13" ht="12" hidden="1" outlineLevel="1" thickBot="1" x14ac:dyDescent="0.25">
      <c r="A4" s="12" t="s">
        <v>6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1:13" hidden="1" outlineLevel="1" x14ac:dyDescent="0.2">
      <c r="A5" s="8" t="s">
        <v>0</v>
      </c>
      <c r="B5" s="9">
        <v>31</v>
      </c>
      <c r="C5" s="10">
        <v>29</v>
      </c>
      <c r="D5" s="10">
        <v>31</v>
      </c>
      <c r="E5" s="10">
        <v>30</v>
      </c>
      <c r="F5" s="10">
        <v>31</v>
      </c>
      <c r="G5" s="10">
        <v>30</v>
      </c>
      <c r="H5" s="10">
        <v>31</v>
      </c>
      <c r="I5" s="10">
        <v>31</v>
      </c>
      <c r="J5" s="10">
        <v>30</v>
      </c>
      <c r="K5" s="10">
        <v>31</v>
      </c>
      <c r="L5" s="10">
        <v>30</v>
      </c>
      <c r="M5" s="11">
        <v>31</v>
      </c>
    </row>
    <row r="6" spans="1:13" hidden="1" outlineLevel="1" x14ac:dyDescent="0.2">
      <c r="A6" s="2" t="s">
        <v>22</v>
      </c>
      <c r="B6" s="6">
        <f t="shared" ref="B6:M6" si="0">B4/B5</f>
        <v>0</v>
      </c>
      <c r="C6" s="1">
        <f t="shared" si="0"/>
        <v>0</v>
      </c>
      <c r="D6" s="1">
        <f t="shared" si="0"/>
        <v>0</v>
      </c>
      <c r="E6" s="1">
        <f t="shared" si="0"/>
        <v>0</v>
      </c>
      <c r="F6" s="1">
        <f t="shared" si="0"/>
        <v>0</v>
      </c>
      <c r="G6" s="1">
        <f t="shared" si="0"/>
        <v>0</v>
      </c>
      <c r="H6" s="1">
        <f t="shared" si="0"/>
        <v>0</v>
      </c>
      <c r="I6" s="1">
        <f t="shared" si="0"/>
        <v>0</v>
      </c>
      <c r="J6" s="1">
        <f t="shared" si="0"/>
        <v>0</v>
      </c>
      <c r="K6" s="1">
        <f t="shared" si="0"/>
        <v>0</v>
      </c>
      <c r="L6" s="1">
        <f t="shared" si="0"/>
        <v>0</v>
      </c>
      <c r="M6" s="7">
        <f t="shared" si="0"/>
        <v>0</v>
      </c>
    </row>
    <row r="7" spans="1:13" hidden="1" outlineLevel="1" x14ac:dyDescent="0.2">
      <c r="A7" s="2" t="s">
        <v>7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7">
        <f>B4+C4+D4+E4+F4+G4+H4+I4+J4+K4+L4+M4</f>
        <v>0</v>
      </c>
    </row>
    <row r="8" spans="1:13" ht="12" hidden="1" outlineLevel="1" thickBot="1" x14ac:dyDescent="0.25">
      <c r="A8" s="16" t="s">
        <v>30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9">
        <f t="shared" ref="M8" si="1">M7/365</f>
        <v>0</v>
      </c>
    </row>
    <row r="9" spans="1:13" ht="12" hidden="1" outlineLevel="1" thickBot="1" x14ac:dyDescent="0.25">
      <c r="A9" s="12" t="s">
        <v>23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</row>
    <row r="10" spans="1:13" hidden="1" outlineLevel="1" x14ac:dyDescent="0.2">
      <c r="A10" s="8" t="s">
        <v>1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>
        <f>B9+C9+D9+E9+F9+G9+H9+I9+J9+K9+L9+M9</f>
        <v>0</v>
      </c>
    </row>
    <row r="11" spans="1:13" hidden="1" outlineLevel="1" x14ac:dyDescent="0.2">
      <c r="A11" s="2" t="s">
        <v>29</v>
      </c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7">
        <f t="shared" ref="M11" si="2">M10/12</f>
        <v>0</v>
      </c>
    </row>
    <row r="12" spans="1:13" hidden="1" outlineLevel="1" x14ac:dyDescent="0.2">
      <c r="A12" s="3" t="s">
        <v>2</v>
      </c>
      <c r="B12" s="22" t="e">
        <f t="shared" ref="B12:M12" si="3">B9/B6</f>
        <v>#DIV/0!</v>
      </c>
      <c r="C12" s="23" t="e">
        <f t="shared" si="3"/>
        <v>#DIV/0!</v>
      </c>
      <c r="D12" s="23" t="e">
        <f t="shared" si="3"/>
        <v>#DIV/0!</v>
      </c>
      <c r="E12" s="23" t="e">
        <f t="shared" si="3"/>
        <v>#DIV/0!</v>
      </c>
      <c r="F12" s="23" t="e">
        <f t="shared" si="3"/>
        <v>#DIV/0!</v>
      </c>
      <c r="G12" s="23" t="e">
        <f t="shared" si="3"/>
        <v>#DIV/0!</v>
      </c>
      <c r="H12" s="23" t="e">
        <f t="shared" si="3"/>
        <v>#DIV/0!</v>
      </c>
      <c r="I12" s="23" t="e">
        <f t="shared" si="3"/>
        <v>#DIV/0!</v>
      </c>
      <c r="J12" s="23" t="e">
        <f t="shared" si="3"/>
        <v>#DIV/0!</v>
      </c>
      <c r="K12" s="23" t="e">
        <f t="shared" si="3"/>
        <v>#DIV/0!</v>
      </c>
      <c r="L12" s="23" t="e">
        <f t="shared" si="3"/>
        <v>#DIV/0!</v>
      </c>
      <c r="M12" s="24" t="e">
        <f t="shared" si="3"/>
        <v>#DIV/0!</v>
      </c>
    </row>
    <row r="13" spans="1:13" hidden="1" outlineLevel="1" x14ac:dyDescent="0.2">
      <c r="A13" s="4" t="s">
        <v>3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 t="e">
        <f t="shared" ref="M13" si="4">M11/M8</f>
        <v>#DIV/0!</v>
      </c>
    </row>
    <row r="14" spans="1:13" hidden="1" outlineLevel="1" x14ac:dyDescent="0.2">
      <c r="A14" s="3" t="s">
        <v>4</v>
      </c>
      <c r="B14" s="28" t="e">
        <f t="shared" ref="B14:M14" si="5">365/B12</f>
        <v>#DIV/0!</v>
      </c>
      <c r="C14" s="29" t="e">
        <f t="shared" si="5"/>
        <v>#DIV/0!</v>
      </c>
      <c r="D14" s="29" t="e">
        <f t="shared" si="5"/>
        <v>#DIV/0!</v>
      </c>
      <c r="E14" s="29" t="e">
        <f t="shared" si="5"/>
        <v>#DIV/0!</v>
      </c>
      <c r="F14" s="29" t="e">
        <f t="shared" si="5"/>
        <v>#DIV/0!</v>
      </c>
      <c r="G14" s="29" t="e">
        <f t="shared" si="5"/>
        <v>#DIV/0!</v>
      </c>
      <c r="H14" s="29" t="e">
        <f t="shared" si="5"/>
        <v>#DIV/0!</v>
      </c>
      <c r="I14" s="29" t="e">
        <f t="shared" si="5"/>
        <v>#DIV/0!</v>
      </c>
      <c r="J14" s="29" t="e">
        <f t="shared" si="5"/>
        <v>#DIV/0!</v>
      </c>
      <c r="K14" s="29" t="e">
        <f t="shared" si="5"/>
        <v>#DIV/0!</v>
      </c>
      <c r="L14" s="29" t="e">
        <f t="shared" si="5"/>
        <v>#DIV/0!</v>
      </c>
      <c r="M14" s="30" t="e">
        <f t="shared" si="5"/>
        <v>#DIV/0!</v>
      </c>
    </row>
    <row r="15" spans="1:13" ht="12" hidden="1" outlineLevel="1" thickBot="1" x14ac:dyDescent="0.25">
      <c r="A15" s="5" t="s">
        <v>5</v>
      </c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3" t="e">
        <f t="shared" ref="M15" si="6">365/M13</f>
        <v>#DIV/0!</v>
      </c>
    </row>
    <row r="16" spans="1:13" collapsed="1" x14ac:dyDescent="0.2"/>
    <row r="17" spans="1:13" x14ac:dyDescent="0.2">
      <c r="B17" s="60">
        <v>2025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ht="12" thickBot="1" x14ac:dyDescent="0.2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3" ht="12" thickBot="1" x14ac:dyDescent="0.25">
      <c r="A19" s="21" t="s">
        <v>45</v>
      </c>
      <c r="B19" s="21" t="s">
        <v>8</v>
      </c>
      <c r="C19" s="21" t="s">
        <v>9</v>
      </c>
      <c r="D19" s="21" t="s">
        <v>10</v>
      </c>
      <c r="E19" s="21" t="s">
        <v>11</v>
      </c>
      <c r="F19" s="21" t="s">
        <v>21</v>
      </c>
      <c r="G19" s="21" t="s">
        <v>13</v>
      </c>
      <c r="H19" s="21" t="s">
        <v>14</v>
      </c>
      <c r="I19" s="21" t="s">
        <v>19</v>
      </c>
      <c r="J19" s="21" t="s">
        <v>16</v>
      </c>
      <c r="K19" s="21" t="s">
        <v>20</v>
      </c>
      <c r="L19" s="21" t="s">
        <v>17</v>
      </c>
      <c r="M19" s="21" t="s">
        <v>18</v>
      </c>
    </row>
    <row r="20" spans="1:13" ht="12" thickBot="1" x14ac:dyDescent="0.25">
      <c r="A20" s="12" t="s">
        <v>6</v>
      </c>
      <c r="B20" s="13">
        <v>393512863.58889508</v>
      </c>
      <c r="C20" s="14">
        <v>376982087.91465735</v>
      </c>
      <c r="D20" s="14">
        <v>465980359.00559282</v>
      </c>
      <c r="E20" s="14">
        <v>491182528.53521585</v>
      </c>
      <c r="F20" s="14">
        <v>387172608.97408581</v>
      </c>
      <c r="G20" s="14">
        <v>333056872.48571444</v>
      </c>
      <c r="H20" s="14">
        <v>347129877.74496102</v>
      </c>
      <c r="I20" s="14">
        <v>262710185.78503394</v>
      </c>
      <c r="J20" s="14"/>
      <c r="K20" s="14"/>
      <c r="L20" s="14"/>
      <c r="M20" s="15"/>
    </row>
    <row r="21" spans="1:13" x14ac:dyDescent="0.2">
      <c r="A21" s="8" t="s">
        <v>0</v>
      </c>
      <c r="B21" s="9">
        <v>31</v>
      </c>
      <c r="C21" s="10">
        <v>28</v>
      </c>
      <c r="D21" s="10">
        <v>31</v>
      </c>
      <c r="E21" s="10">
        <v>30</v>
      </c>
      <c r="F21" s="10">
        <v>31</v>
      </c>
      <c r="G21" s="10">
        <v>30</v>
      </c>
      <c r="H21" s="10">
        <v>31</v>
      </c>
      <c r="I21" s="10">
        <v>31</v>
      </c>
      <c r="J21" s="10">
        <v>30</v>
      </c>
      <c r="K21" s="10">
        <v>31</v>
      </c>
      <c r="L21" s="10">
        <v>30</v>
      </c>
      <c r="M21" s="11">
        <v>31</v>
      </c>
    </row>
    <row r="22" spans="1:13" x14ac:dyDescent="0.2">
      <c r="A22" s="2" t="s">
        <v>22</v>
      </c>
      <c r="B22" s="7">
        <f t="shared" ref="B22:M22" si="7">B20/B21</f>
        <v>12693963.34157726</v>
      </c>
      <c r="C22" s="7">
        <f t="shared" si="7"/>
        <v>13463645.996952048</v>
      </c>
      <c r="D22" s="7">
        <f t="shared" si="7"/>
        <v>15031624.484051382</v>
      </c>
      <c r="E22" s="7">
        <f t="shared" si="7"/>
        <v>16372750.951173862</v>
      </c>
      <c r="F22" s="7">
        <f t="shared" si="7"/>
        <v>12489438.999164058</v>
      </c>
      <c r="G22" s="7">
        <f t="shared" si="7"/>
        <v>11101895.749523815</v>
      </c>
      <c r="H22" s="7">
        <f t="shared" si="7"/>
        <v>11197737.991772937</v>
      </c>
      <c r="I22" s="7">
        <f t="shared" si="7"/>
        <v>8474522.1220978685</v>
      </c>
      <c r="J22" s="7">
        <f t="shared" si="7"/>
        <v>0</v>
      </c>
      <c r="K22" s="7">
        <f t="shared" si="7"/>
        <v>0</v>
      </c>
      <c r="L22" s="7">
        <f t="shared" si="7"/>
        <v>0</v>
      </c>
      <c r="M22" s="7">
        <f t="shared" si="7"/>
        <v>0</v>
      </c>
    </row>
    <row r="23" spans="1:13" x14ac:dyDescent="0.2">
      <c r="A23" s="2" t="s">
        <v>7</v>
      </c>
      <c r="B23" s="7">
        <f>C4+D4+E4+F4+G4+H4+I4+J4+K4+L4+M4+B20</f>
        <v>393512863.58889508</v>
      </c>
      <c r="C23" s="7">
        <f>D4+E4+F4+G4+H4+I4+J4+K4+L4+M4+B20+C20</f>
        <v>770494951.50355244</v>
      </c>
      <c r="D23" s="7">
        <f>E4+F4+G4+H4+I4+J4+K4+L4+M4+B20+C20+D20</f>
        <v>1236475310.5091453</v>
      </c>
      <c r="E23" s="7">
        <f>F4+G4+H4+I4+J4+K4+L4+M4+B20+C20+D20+E20</f>
        <v>1727657839.0443611</v>
      </c>
      <c r="F23" s="7">
        <f>G4+H4+I4+J4+K4+L4+M4+B20+C20+D20+E20+F20</f>
        <v>2114830448.0184469</v>
      </c>
      <c r="G23" s="7">
        <f>H4+I4+J4+K4+L4+M4+B20+C20+D20+E20+F20+G20</f>
        <v>2447887320.5041614</v>
      </c>
      <c r="H23" s="7">
        <f>I4+J4+K4+L4+M4+B20+C20+D20+E20+F20+G20+H20</f>
        <v>2795017198.2491226</v>
      </c>
      <c r="I23" s="7">
        <f>J4+K4+L4+M4+B20+C20+D20+E20+F20+G20+H20+I20</f>
        <v>3057727384.0341568</v>
      </c>
      <c r="J23" s="7">
        <f>K4+L4+M4+B20+C20+D20+E20+F20+G20+H20+I20+J20</f>
        <v>3057727384.0341568</v>
      </c>
      <c r="K23" s="7">
        <f>L4+M4+B20+C20+D20+E20+F20+G20+H20+I20+J20+K20</f>
        <v>3057727384.0341568</v>
      </c>
      <c r="L23" s="7">
        <f>M4+B20+C20+D20+E20+F20+G20+H20+I20+J20+K20+L20</f>
        <v>3057727384.0341568</v>
      </c>
      <c r="M23" s="7">
        <f>B20+C20+D20+E20+F20+G20+H20+I20+J20+K20+L20+M20</f>
        <v>3057727384.0341568</v>
      </c>
    </row>
    <row r="24" spans="1:13" ht="12" thickBot="1" x14ac:dyDescent="0.25">
      <c r="A24" s="16" t="s">
        <v>30</v>
      </c>
      <c r="B24" s="19">
        <f t="shared" ref="B24:M24" si="8">B23/365</f>
        <v>1078117.4344901235</v>
      </c>
      <c r="C24" s="19">
        <f t="shared" si="8"/>
        <v>2110945.0726124723</v>
      </c>
      <c r="D24" s="19">
        <f t="shared" si="8"/>
        <v>3387603.5904360143</v>
      </c>
      <c r="E24" s="19">
        <f t="shared" si="8"/>
        <v>4733309.1480667423</v>
      </c>
      <c r="F24" s="19">
        <f t="shared" si="8"/>
        <v>5794056.021968348</v>
      </c>
      <c r="G24" s="19">
        <f t="shared" si="8"/>
        <v>6706540.6041209903</v>
      </c>
      <c r="H24" s="19">
        <f t="shared" si="8"/>
        <v>7657581.3650660897</v>
      </c>
      <c r="I24" s="19">
        <f t="shared" si="8"/>
        <v>8377335.2987237172</v>
      </c>
      <c r="J24" s="19">
        <f t="shared" si="8"/>
        <v>8377335.2987237172</v>
      </c>
      <c r="K24" s="19">
        <f t="shared" si="8"/>
        <v>8377335.2987237172</v>
      </c>
      <c r="L24" s="19">
        <f t="shared" si="8"/>
        <v>8377335.2987237172</v>
      </c>
      <c r="M24" s="19">
        <f t="shared" si="8"/>
        <v>8377335.2987237172</v>
      </c>
    </row>
    <row r="25" spans="1:13" ht="12" thickBot="1" x14ac:dyDescent="0.25">
      <c r="A25" s="12" t="s">
        <v>23</v>
      </c>
      <c r="B25" s="13">
        <v>1016423425.92</v>
      </c>
      <c r="C25" s="14">
        <v>1024289564.77</v>
      </c>
      <c r="D25" s="14">
        <v>1004680264.0800002</v>
      </c>
      <c r="E25" s="14">
        <v>963339998.16999984</v>
      </c>
      <c r="F25" s="14">
        <v>995123327.83999968</v>
      </c>
      <c r="G25" s="14">
        <v>1075101155.1600001</v>
      </c>
      <c r="H25" s="14">
        <v>1076852253.1999991</v>
      </c>
      <c r="I25" s="14">
        <v>1082766321.8899999</v>
      </c>
      <c r="J25" s="14"/>
      <c r="K25" s="14"/>
      <c r="L25" s="14"/>
      <c r="M25" s="15"/>
    </row>
    <row r="26" spans="1:13" x14ac:dyDescent="0.2">
      <c r="A26" s="8" t="s">
        <v>1</v>
      </c>
      <c r="B26" s="11">
        <f>C9+D9+E9+F9+G9+H9+I9+J9+K9+L9+M9+B25</f>
        <v>1016423425.92</v>
      </c>
      <c r="C26" s="11">
        <f>D9+E9+F9+G9+H9+I9+J9+K9+L9+M9+B25+C25</f>
        <v>2040712990.6900001</v>
      </c>
      <c r="D26" s="11">
        <f>E9+F9+G9+H9+I9+J9+K9+L9+M9+B25+C25+D25</f>
        <v>3045393254.7700005</v>
      </c>
      <c r="E26" s="11">
        <f>F9+G9+H9+I9+J9+K9+L9+M9+B25+C25+D25+E25</f>
        <v>4008733252.9400005</v>
      </c>
      <c r="F26" s="11">
        <f>G9+H9+I9+J9+K9+L9+M9+B25+C25+D25+E25+F25</f>
        <v>5003856580.7800007</v>
      </c>
      <c r="G26" s="11">
        <f>H9+I9+J9+K9+L9+M9+B25+C25+D25+E25+F25+G25</f>
        <v>6078957735.9400005</v>
      </c>
      <c r="H26" s="11">
        <f>I9+J9+K9+L9+M9+B25+C25+D25+E25+F25+G25+H25</f>
        <v>7155809989.1399994</v>
      </c>
      <c r="I26" s="11">
        <f>J9+K9+L9+M9+B25+C25+D25+E25+F25+G25+H25+I25</f>
        <v>8238576311.0299988</v>
      </c>
      <c r="J26" s="11">
        <f>K9+L9+M9+B25+C25+D25+E25+F25+G25+H25+I25+J25</f>
        <v>8238576311.0299988</v>
      </c>
      <c r="K26" s="11">
        <f>L9+M9+B25+C25+D25+E25+F25+G25+H25+I25+J25+K25</f>
        <v>8238576311.0299988</v>
      </c>
      <c r="L26" s="11">
        <f>M9+B25+C25+D25+E25+F25+G25+H25+I25+J25+K25+L25</f>
        <v>8238576311.0299988</v>
      </c>
      <c r="M26" s="11">
        <f>B25+C25+D25+E25+F25+G25+H25+I25+J25+K25+L25+M25</f>
        <v>8238576311.0299988</v>
      </c>
    </row>
    <row r="27" spans="1:13" x14ac:dyDescent="0.2">
      <c r="A27" s="2" t="s">
        <v>29</v>
      </c>
      <c r="B27" s="7">
        <f t="shared" ref="B27:M27" si="9">B26/12</f>
        <v>84701952.159999996</v>
      </c>
      <c r="C27" s="7">
        <f t="shared" si="9"/>
        <v>170059415.89083335</v>
      </c>
      <c r="D27" s="7">
        <f t="shared" si="9"/>
        <v>253782771.23083338</v>
      </c>
      <c r="E27" s="7">
        <f t="shared" si="9"/>
        <v>334061104.41166669</v>
      </c>
      <c r="F27" s="7">
        <f t="shared" si="9"/>
        <v>416988048.39833337</v>
      </c>
      <c r="G27" s="7">
        <f t="shared" si="9"/>
        <v>506579811.32833338</v>
      </c>
      <c r="H27" s="7">
        <f t="shared" si="9"/>
        <v>596317499.09499991</v>
      </c>
      <c r="I27" s="7">
        <f t="shared" si="9"/>
        <v>686548025.91916656</v>
      </c>
      <c r="J27" s="7">
        <f t="shared" si="9"/>
        <v>686548025.91916656</v>
      </c>
      <c r="K27" s="7">
        <f t="shared" si="9"/>
        <v>686548025.91916656</v>
      </c>
      <c r="L27" s="7">
        <f t="shared" si="9"/>
        <v>686548025.91916656</v>
      </c>
      <c r="M27" s="7">
        <f t="shared" si="9"/>
        <v>686548025.91916656</v>
      </c>
    </row>
    <row r="28" spans="1:13" x14ac:dyDescent="0.2">
      <c r="A28" s="3" t="s">
        <v>2</v>
      </c>
      <c r="B28" s="24">
        <f t="shared" ref="B28:M28" si="10">B25/B22</f>
        <v>80.071400757149704</v>
      </c>
      <c r="C28" s="24">
        <f t="shared" si="10"/>
        <v>76.078171173089558</v>
      </c>
      <c r="D28" s="24">
        <f t="shared" si="10"/>
        <v>66.837770272000228</v>
      </c>
      <c r="E28" s="24">
        <f t="shared" si="10"/>
        <v>58.838004745985103</v>
      </c>
      <c r="F28" s="24">
        <f t="shared" si="10"/>
        <v>79.677183891654792</v>
      </c>
      <c r="G28" s="24">
        <f t="shared" si="10"/>
        <v>96.839420889546147</v>
      </c>
      <c r="H28" s="24">
        <f t="shared" si="10"/>
        <v>96.166944966132505</v>
      </c>
      <c r="I28" s="24">
        <f t="shared" si="10"/>
        <v>127.76724236362735</v>
      </c>
      <c r="J28" s="24" t="e">
        <f t="shared" si="10"/>
        <v>#DIV/0!</v>
      </c>
      <c r="K28" s="24" t="e">
        <f t="shared" si="10"/>
        <v>#DIV/0!</v>
      </c>
      <c r="L28" s="24" t="e">
        <f t="shared" si="10"/>
        <v>#DIV/0!</v>
      </c>
      <c r="M28" s="24" t="e">
        <f t="shared" si="10"/>
        <v>#DIV/0!</v>
      </c>
    </row>
    <row r="29" spans="1:13" x14ac:dyDescent="0.2">
      <c r="A29" s="4" t="s">
        <v>3</v>
      </c>
      <c r="B29" s="27">
        <f t="shared" ref="B29:M29" si="11">B27/B24</f>
        <v>78.564680850429141</v>
      </c>
      <c r="C29" s="27">
        <f t="shared" si="11"/>
        <v>80.560796250548805</v>
      </c>
      <c r="D29" s="27">
        <f t="shared" si="11"/>
        <v>74.915132321656714</v>
      </c>
      <c r="E29" s="27">
        <f t="shared" si="11"/>
        <v>70.576650280303269</v>
      </c>
      <c r="F29" s="27">
        <f t="shared" si="11"/>
        <v>71.968245874273549</v>
      </c>
      <c r="G29" s="27">
        <f t="shared" si="11"/>
        <v>75.535188889642086</v>
      </c>
      <c r="H29" s="27">
        <f t="shared" si="11"/>
        <v>77.872825722153237</v>
      </c>
      <c r="I29" s="27">
        <f t="shared" si="11"/>
        <v>81.953031774168309</v>
      </c>
      <c r="J29" s="27">
        <f t="shared" si="11"/>
        <v>81.953031774168309</v>
      </c>
      <c r="K29" s="27">
        <f t="shared" si="11"/>
        <v>81.953031774168309</v>
      </c>
      <c r="L29" s="27">
        <f t="shared" si="11"/>
        <v>81.953031774168309</v>
      </c>
      <c r="M29" s="27">
        <f t="shared" si="11"/>
        <v>81.953031774168309</v>
      </c>
    </row>
    <row r="30" spans="1:13" x14ac:dyDescent="0.2">
      <c r="A30" s="3" t="s">
        <v>4</v>
      </c>
      <c r="B30" s="30">
        <f t="shared" ref="B30:M30" si="12">365/B28</f>
        <v>4.5584315566929625</v>
      </c>
      <c r="C30" s="30">
        <f t="shared" si="12"/>
        <v>4.797696821202087</v>
      </c>
      <c r="D30" s="30">
        <f t="shared" si="12"/>
        <v>5.460984089005529</v>
      </c>
      <c r="E30" s="30">
        <f t="shared" si="12"/>
        <v>6.2034734450254501</v>
      </c>
      <c r="F30" s="30">
        <f t="shared" si="12"/>
        <v>4.5809851976737503</v>
      </c>
      <c r="G30" s="30">
        <f t="shared" si="12"/>
        <v>3.7691262158239724</v>
      </c>
      <c r="H30" s="30">
        <f t="shared" si="12"/>
        <v>3.7954829502855008</v>
      </c>
      <c r="I30" s="30">
        <f t="shared" si="12"/>
        <v>2.8567572818172353</v>
      </c>
      <c r="J30" s="30" t="e">
        <f t="shared" si="12"/>
        <v>#DIV/0!</v>
      </c>
      <c r="K30" s="30" t="e">
        <f t="shared" si="12"/>
        <v>#DIV/0!</v>
      </c>
      <c r="L30" s="30" t="e">
        <f t="shared" si="12"/>
        <v>#DIV/0!</v>
      </c>
      <c r="M30" s="30" t="e">
        <f t="shared" si="12"/>
        <v>#DIV/0!</v>
      </c>
    </row>
    <row r="31" spans="1:13" ht="12" thickBot="1" x14ac:dyDescent="0.25">
      <c r="A31" s="5" t="s">
        <v>5</v>
      </c>
      <c r="B31" s="33">
        <f t="shared" ref="B31:M31" si="13">365/B29</f>
        <v>4.6458535317528282</v>
      </c>
      <c r="C31" s="33">
        <f t="shared" si="13"/>
        <v>4.5307397268620404</v>
      </c>
      <c r="D31" s="33">
        <f t="shared" si="13"/>
        <v>4.8721798745923675</v>
      </c>
      <c r="E31" s="33">
        <f t="shared" si="13"/>
        <v>5.1716821151239198</v>
      </c>
      <c r="F31" s="33">
        <f t="shared" si="13"/>
        <v>5.0716812055923173</v>
      </c>
      <c r="G31" s="33">
        <f t="shared" si="13"/>
        <v>4.8321849109726838</v>
      </c>
      <c r="H31" s="33">
        <f t="shared" si="13"/>
        <v>4.6871292599847818</v>
      </c>
      <c r="I31" s="33">
        <f t="shared" si="13"/>
        <v>4.4537705573334065</v>
      </c>
      <c r="J31" s="33">
        <f t="shared" si="13"/>
        <v>4.4537705573334065</v>
      </c>
      <c r="K31" s="33">
        <f t="shared" si="13"/>
        <v>4.4537705573334065</v>
      </c>
      <c r="L31" s="33">
        <f t="shared" si="13"/>
        <v>4.4537705573334065</v>
      </c>
      <c r="M31" s="33">
        <f t="shared" si="13"/>
        <v>4.4537705573334065</v>
      </c>
    </row>
    <row r="33" spans="1:13" x14ac:dyDescent="0.2">
      <c r="B33" s="60">
        <v>2026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spans="1:13" ht="12" thickBot="1" x14ac:dyDescent="0.25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3" ht="12" thickBot="1" x14ac:dyDescent="0.25">
      <c r="A35" s="21" t="s">
        <v>46</v>
      </c>
      <c r="B35" s="21" t="s">
        <v>8</v>
      </c>
      <c r="C35" s="21" t="s">
        <v>9</v>
      </c>
      <c r="D35" s="21" t="s">
        <v>10</v>
      </c>
      <c r="E35" s="21" t="s">
        <v>11</v>
      </c>
      <c r="F35" s="21" t="s">
        <v>12</v>
      </c>
      <c r="G35" s="21" t="s">
        <v>13</v>
      </c>
      <c r="H35" s="21" t="s">
        <v>14</v>
      </c>
      <c r="I35" s="21" t="s">
        <v>15</v>
      </c>
      <c r="J35" s="21" t="s">
        <v>16</v>
      </c>
      <c r="K35" s="21" t="s">
        <v>35</v>
      </c>
      <c r="L35" s="21" t="s">
        <v>17</v>
      </c>
      <c r="M35" s="21" t="s">
        <v>18</v>
      </c>
    </row>
    <row r="36" spans="1:13" ht="12" thickBot="1" x14ac:dyDescent="0.25">
      <c r="A36" s="12" t="s">
        <v>6</v>
      </c>
      <c r="B36" s="13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">
      <c r="A37" s="8" t="s">
        <v>0</v>
      </c>
      <c r="B37" s="9">
        <v>31</v>
      </c>
      <c r="C37" s="10">
        <v>28</v>
      </c>
      <c r="D37" s="11">
        <v>31</v>
      </c>
      <c r="E37" s="11">
        <v>30</v>
      </c>
      <c r="F37" s="11">
        <v>31</v>
      </c>
      <c r="G37" s="11">
        <v>30</v>
      </c>
      <c r="H37" s="11">
        <v>31</v>
      </c>
      <c r="I37" s="11">
        <v>31</v>
      </c>
      <c r="J37" s="11">
        <v>30</v>
      </c>
      <c r="K37" s="11">
        <v>31</v>
      </c>
      <c r="L37" s="11">
        <v>30</v>
      </c>
      <c r="M37" s="11">
        <v>31</v>
      </c>
    </row>
    <row r="38" spans="1:13" x14ac:dyDescent="0.2">
      <c r="A38" s="2" t="s">
        <v>22</v>
      </c>
      <c r="B38" s="35">
        <f>B36/B37</f>
        <v>0</v>
      </c>
      <c r="C38" s="7">
        <f>C36/C37</f>
        <v>0</v>
      </c>
      <c r="D38" s="7">
        <f t="shared" ref="D38:E38" si="14">D36/D37</f>
        <v>0</v>
      </c>
      <c r="E38" s="7">
        <f t="shared" si="14"/>
        <v>0</v>
      </c>
      <c r="F38" s="7">
        <f t="shared" ref="F38:G38" si="15">F36/F37</f>
        <v>0</v>
      </c>
      <c r="G38" s="7">
        <f t="shared" si="15"/>
        <v>0</v>
      </c>
      <c r="H38" s="7">
        <f t="shared" ref="H38" si="16">H36/H37</f>
        <v>0</v>
      </c>
      <c r="I38" s="7">
        <f>I36/I37</f>
        <v>0</v>
      </c>
      <c r="J38" s="7">
        <f>J36/J37</f>
        <v>0</v>
      </c>
      <c r="K38" s="7">
        <f>K36/K37</f>
        <v>0</v>
      </c>
      <c r="L38" s="7">
        <f>L36/L37</f>
        <v>0</v>
      </c>
      <c r="M38" s="7">
        <f>M36/M37</f>
        <v>0</v>
      </c>
    </row>
    <row r="39" spans="1:13" x14ac:dyDescent="0.2">
      <c r="A39" s="2" t="s">
        <v>7</v>
      </c>
      <c r="B39" s="35">
        <f>C20+D20+E20+F20+G20+H20+I20+J20+K20+L20+M20+B36</f>
        <v>2664214520.445261</v>
      </c>
      <c r="C39" s="7">
        <f>D20+E20+F20+G20+H20+I20+J20+K20+L20+M20+B36+C36</f>
        <v>2287232432.5306039</v>
      </c>
      <c r="D39" s="7">
        <f>E20+F20+G20+H20+I20+J20+K20+L20+M20+B36+C36+D36</f>
        <v>1821252073.5250111</v>
      </c>
      <c r="E39" s="7">
        <f>F20+G20+H20+I20+J20+K20+L20+M20+B36+C36+D36+E36</f>
        <v>1330069544.9897952</v>
      </c>
      <c r="F39" s="7">
        <f>G20+H20+I20+J20+K20+L20+M20+B36+C36+D36+E36+F36</f>
        <v>942896936.0157094</v>
      </c>
      <c r="G39" s="7">
        <f>H20+I20+J20+K20+L20+M20+B36+C36+D36+E36+F36+G36</f>
        <v>609840063.52999496</v>
      </c>
      <c r="H39" s="7">
        <f>I20+J20+K20+L20+M20+B36+C36+D36+E36+F36+G36+H36</f>
        <v>262710185.78503394</v>
      </c>
      <c r="I39" s="7">
        <f>J20+K20+L20+M20+B36+C36+D36+E36+F36+G36+H36+I36</f>
        <v>0</v>
      </c>
      <c r="J39" s="7">
        <f>K20+L20+M20+B36+C36+D36+E36+F36+G36+H36+I36+J36</f>
        <v>0</v>
      </c>
      <c r="K39" s="7">
        <f>L20+M20+B36+C36+D36+E36+F36+G36+H36+I36+J36+K36</f>
        <v>0</v>
      </c>
      <c r="L39" s="7">
        <f>M20+B36+C36+D36+E36+F36+G36+H36+I36+J36+K36+L36</f>
        <v>0</v>
      </c>
      <c r="M39" s="7">
        <f>B36+C36+D36+E36+F36+G36+H36+I36+J36+K36+L36+M36</f>
        <v>0</v>
      </c>
    </row>
    <row r="40" spans="1:13" ht="12" thickBot="1" x14ac:dyDescent="0.25">
      <c r="A40" s="16" t="s">
        <v>30</v>
      </c>
      <c r="B40" s="36">
        <f>B39/365</f>
        <v>7299217.8642335916</v>
      </c>
      <c r="C40" s="19">
        <f t="shared" ref="C40:I40" si="17">C39/365</f>
        <v>6266390.2261112435</v>
      </c>
      <c r="D40" s="19">
        <f t="shared" si="17"/>
        <v>4989731.7082877019</v>
      </c>
      <c r="E40" s="19">
        <f t="shared" si="17"/>
        <v>3644026.150656973</v>
      </c>
      <c r="F40" s="19">
        <f t="shared" si="17"/>
        <v>2583279.2767553683</v>
      </c>
      <c r="G40" s="19">
        <f t="shared" si="17"/>
        <v>1670794.694602726</v>
      </c>
      <c r="H40" s="19">
        <f t="shared" si="17"/>
        <v>719753.9336576272</v>
      </c>
      <c r="I40" s="19">
        <f t="shared" si="17"/>
        <v>0</v>
      </c>
      <c r="J40" s="19">
        <f t="shared" ref="J40:L40" si="18">J39/365</f>
        <v>0</v>
      </c>
      <c r="K40" s="19">
        <f t="shared" si="18"/>
        <v>0</v>
      </c>
      <c r="L40" s="19">
        <f t="shared" si="18"/>
        <v>0</v>
      </c>
      <c r="M40" s="19">
        <f>M39/365</f>
        <v>0</v>
      </c>
    </row>
    <row r="41" spans="1:13" ht="12" thickBot="1" x14ac:dyDescent="0.25">
      <c r="A41" s="12" t="s">
        <v>23</v>
      </c>
      <c r="B41" s="13"/>
      <c r="C41" s="14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x14ac:dyDescent="0.2">
      <c r="A42" s="8" t="s">
        <v>1</v>
      </c>
      <c r="B42" s="37">
        <f>C25+D25+E25+F25+G25+H25+I25+J25+K25+L25+M25+B41</f>
        <v>7222152885.1099987</v>
      </c>
      <c r="C42" s="11">
        <f>D25+E25+F25+G25+H25+I25+J25+K25+L25+M25+B41+C41</f>
        <v>6197863320.3399982</v>
      </c>
      <c r="D42" s="11">
        <f>E25+F25+G25+H25+I25+J25+K25+L25+M25+B41+C41+D41</f>
        <v>5193183056.2599983</v>
      </c>
      <c r="E42" s="11">
        <f>F25+G25+H25+I25+J25+K25+L25+M25+B41+C41+D41+E41</f>
        <v>4229843058.0899987</v>
      </c>
      <c r="F42" s="11">
        <f>G25+H25+I25+J25+K25+L25+M25+B41+C41+D41+E41+F41</f>
        <v>3234719730.249999</v>
      </c>
      <c r="G42" s="11">
        <f>H25+I25+J25+K25+L25+M25+B41+C41+D41+E41+F41+G41</f>
        <v>2159618575.0899992</v>
      </c>
      <c r="H42" s="11">
        <f>I25+J25+K25+L25+M25+B41+C41+D41+E41+F41+G41+H41</f>
        <v>1082766321.8899999</v>
      </c>
      <c r="I42" s="11">
        <f>J25+K25+L25+M25+B41+C41+D41+E41+F41+G41+H41+I41</f>
        <v>0</v>
      </c>
      <c r="J42" s="11">
        <f>K25+L25+M25+B41+C41+D41+E41+F41+G41+H41+I41+J41</f>
        <v>0</v>
      </c>
      <c r="K42" s="11">
        <f>L25+M25+B41+C41+D41+E41+F41+G41+H41+I41+J41+K41</f>
        <v>0</v>
      </c>
      <c r="L42" s="11">
        <f>M25+B41+C41+D41+E41+F41+G41+H41+I41+J41+K41+L41</f>
        <v>0</v>
      </c>
      <c r="M42" s="11">
        <f>B41+C41+D41+E41+F41+G41+H41+I41+J41+K41+L41+M41</f>
        <v>0</v>
      </c>
    </row>
    <row r="43" spans="1:13" x14ac:dyDescent="0.2">
      <c r="A43" s="2" t="s">
        <v>29</v>
      </c>
      <c r="B43" s="35">
        <f>B42/12</f>
        <v>601846073.7591666</v>
      </c>
      <c r="C43" s="7">
        <f>C42/12</f>
        <v>516488610.02833319</v>
      </c>
      <c r="D43" s="7">
        <f t="shared" ref="D43:E43" si="19">D42/12</f>
        <v>432765254.68833321</v>
      </c>
      <c r="E43" s="7">
        <f t="shared" si="19"/>
        <v>352486921.50749987</v>
      </c>
      <c r="F43" s="7">
        <f t="shared" ref="F43:G43" si="20">F42/12</f>
        <v>269559977.52083325</v>
      </c>
      <c r="G43" s="7">
        <f t="shared" si="20"/>
        <v>179968214.59083328</v>
      </c>
      <c r="H43" s="7">
        <f t="shared" ref="H43:I43" si="21">H42/12</f>
        <v>90230526.824166656</v>
      </c>
      <c r="I43" s="7">
        <f t="shared" si="21"/>
        <v>0</v>
      </c>
      <c r="J43" s="7">
        <f t="shared" ref="J43:L43" si="22">J42/12</f>
        <v>0</v>
      </c>
      <c r="K43" s="7">
        <f t="shared" si="22"/>
        <v>0</v>
      </c>
      <c r="L43" s="7">
        <f t="shared" si="22"/>
        <v>0</v>
      </c>
      <c r="M43" s="7">
        <f>M42/12</f>
        <v>0</v>
      </c>
    </row>
    <row r="44" spans="1:13" x14ac:dyDescent="0.2">
      <c r="A44" s="3" t="s">
        <v>2</v>
      </c>
      <c r="B44" s="38" t="e">
        <f>B41/B38</f>
        <v>#DIV/0!</v>
      </c>
      <c r="C44" s="24" t="e">
        <f>C41/C38</f>
        <v>#DIV/0!</v>
      </c>
      <c r="D44" s="24" t="e">
        <f t="shared" ref="D44:E44" si="23">D41/D38</f>
        <v>#DIV/0!</v>
      </c>
      <c r="E44" s="24" t="e">
        <f t="shared" si="23"/>
        <v>#DIV/0!</v>
      </c>
      <c r="F44" s="24" t="e">
        <f t="shared" ref="F44:G44" si="24">F41/F38</f>
        <v>#DIV/0!</v>
      </c>
      <c r="G44" s="24" t="e">
        <f t="shared" si="24"/>
        <v>#DIV/0!</v>
      </c>
      <c r="H44" s="24" t="e">
        <f t="shared" ref="H44:I44" si="25">H41/H38</f>
        <v>#DIV/0!</v>
      </c>
      <c r="I44" s="24" t="e">
        <f t="shared" si="25"/>
        <v>#DIV/0!</v>
      </c>
      <c r="J44" s="24" t="e">
        <f t="shared" ref="J44:L44" si="26">J41/J38</f>
        <v>#DIV/0!</v>
      </c>
      <c r="K44" s="24" t="e">
        <f t="shared" si="26"/>
        <v>#DIV/0!</v>
      </c>
      <c r="L44" s="24" t="e">
        <f t="shared" si="26"/>
        <v>#DIV/0!</v>
      </c>
      <c r="M44" s="24" t="e">
        <f>M41/M38</f>
        <v>#DIV/0!</v>
      </c>
    </row>
    <row r="45" spans="1:13" x14ac:dyDescent="0.2">
      <c r="A45" s="4" t="s">
        <v>3</v>
      </c>
      <c r="B45" s="39">
        <f>B43/B40</f>
        <v>82.453501861923073</v>
      </c>
      <c r="C45" s="27">
        <f>C43/C40</f>
        <v>82.422031088359532</v>
      </c>
      <c r="D45" s="27">
        <f t="shared" ref="D45:E45" si="27">D43/D40</f>
        <v>86.73116712257918</v>
      </c>
      <c r="E45" s="27">
        <f t="shared" si="27"/>
        <v>96.730074630213849</v>
      </c>
      <c r="F45" s="27">
        <f t="shared" ref="F45:G45" si="28">F43/F40</f>
        <v>104.34798124475493</v>
      </c>
      <c r="G45" s="27">
        <f t="shared" si="28"/>
        <v>107.71414056568172</v>
      </c>
      <c r="H45" s="27">
        <f t="shared" ref="H45:I45" si="29">H43/H40</f>
        <v>125.36302006108596</v>
      </c>
      <c r="I45" s="27" t="e">
        <f t="shared" si="29"/>
        <v>#DIV/0!</v>
      </c>
      <c r="J45" s="27" t="e">
        <f t="shared" ref="J45:L45" si="30">J43/J40</f>
        <v>#DIV/0!</v>
      </c>
      <c r="K45" s="27" t="e">
        <f t="shared" si="30"/>
        <v>#DIV/0!</v>
      </c>
      <c r="L45" s="27" t="e">
        <f t="shared" si="30"/>
        <v>#DIV/0!</v>
      </c>
      <c r="M45" s="27" t="e">
        <f>M43/M40</f>
        <v>#DIV/0!</v>
      </c>
    </row>
    <row r="46" spans="1:13" x14ac:dyDescent="0.2">
      <c r="A46" s="3" t="s">
        <v>4</v>
      </c>
      <c r="B46" s="40" t="e">
        <f>365/B44</f>
        <v>#DIV/0!</v>
      </c>
      <c r="C46" s="30" t="e">
        <f>365/C44</f>
        <v>#DIV/0!</v>
      </c>
      <c r="D46" s="30" t="e">
        <f t="shared" ref="D46:E46" si="31">365/D44</f>
        <v>#DIV/0!</v>
      </c>
      <c r="E46" s="30" t="e">
        <f t="shared" si="31"/>
        <v>#DIV/0!</v>
      </c>
      <c r="F46" s="30" t="e">
        <f t="shared" ref="F46:G46" si="32">365/F44</f>
        <v>#DIV/0!</v>
      </c>
      <c r="G46" s="30" t="e">
        <f t="shared" si="32"/>
        <v>#DIV/0!</v>
      </c>
      <c r="H46" s="30" t="e">
        <f t="shared" ref="H46:I46" si="33">365/H44</f>
        <v>#DIV/0!</v>
      </c>
      <c r="I46" s="30" t="e">
        <f t="shared" si="33"/>
        <v>#DIV/0!</v>
      </c>
      <c r="J46" s="30" t="e">
        <f t="shared" ref="J46:L46" si="34">365/J44</f>
        <v>#DIV/0!</v>
      </c>
      <c r="K46" s="30" t="e">
        <f t="shared" si="34"/>
        <v>#DIV/0!</v>
      </c>
      <c r="L46" s="30" t="e">
        <f t="shared" si="34"/>
        <v>#DIV/0!</v>
      </c>
      <c r="M46" s="30" t="e">
        <f>365/M44</f>
        <v>#DIV/0!</v>
      </c>
    </row>
    <row r="47" spans="1:13" ht="12" thickBot="1" x14ac:dyDescent="0.25">
      <c r="A47" s="5" t="s">
        <v>5</v>
      </c>
      <c r="B47" s="41">
        <f>365/B45</f>
        <v>4.4267373945042419</v>
      </c>
      <c r="C47" s="33">
        <f>365/C45</f>
        <v>4.4284276325186189</v>
      </c>
      <c r="D47" s="33">
        <f t="shared" ref="D47:E47" si="35">365/D45</f>
        <v>4.2084064138573964</v>
      </c>
      <c r="E47" s="33">
        <f t="shared" si="35"/>
        <v>3.7733869367448154</v>
      </c>
      <c r="F47" s="33">
        <f t="shared" ref="F47:G47" si="36">365/F45</f>
        <v>3.497911465521014</v>
      </c>
      <c r="G47" s="33">
        <f t="shared" si="36"/>
        <v>3.3885987307064016</v>
      </c>
      <c r="H47" s="33">
        <f t="shared" ref="H47:I47" si="37">365/H45</f>
        <v>2.9115444077698949</v>
      </c>
      <c r="I47" s="33" t="e">
        <f t="shared" si="37"/>
        <v>#DIV/0!</v>
      </c>
      <c r="J47" s="33" t="e">
        <f t="shared" ref="J47:L47" si="38">365/J45</f>
        <v>#DIV/0!</v>
      </c>
      <c r="K47" s="33" t="e">
        <f t="shared" si="38"/>
        <v>#DIV/0!</v>
      </c>
      <c r="L47" s="33" t="e">
        <f t="shared" si="38"/>
        <v>#DIV/0!</v>
      </c>
      <c r="M47" s="33" t="e">
        <f>365/M45</f>
        <v>#DIV/0!</v>
      </c>
    </row>
  </sheetData>
  <mergeCells count="4">
    <mergeCell ref="A1:A2"/>
    <mergeCell ref="B1:M2"/>
    <mergeCell ref="B17:M18"/>
    <mergeCell ref="B33:M34"/>
  </mergeCells>
  <phoneticPr fontId="17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65962EBBC454D8E9CECC7B85B451F" ma:contentTypeVersion="0" ma:contentTypeDescription="Create a new document." ma:contentTypeScope="" ma:versionID="7a1c29ef5b2ae276800864ea58dce3f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2F935B-51BF-4529-9957-874F09A87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245F6D5-C868-434C-B34E-88B920D6E3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C9C491-D99F-449E-AC44-FB0A063B1CB4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ITR</vt:lpstr>
      <vt:lpstr>Final report</vt:lpstr>
    </vt:vector>
  </TitlesOfParts>
  <Company>Tikkurila Oyj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Gulczynski Boguslaw</dc:creator>
  <cp:lastModifiedBy>HCE 1</cp:lastModifiedBy>
  <dcterms:created xsi:type="dcterms:W3CDTF">2013-06-04T13:52:13Z</dcterms:created>
  <dcterms:modified xsi:type="dcterms:W3CDTF">2026-01-12T11:00:58Z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0x01010027B65962EBBC454D8E9CECC7B85B451F</vt:lpwstr>
  </property>
</Properties>
</file>